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mnysa-my.sharepoint.com/personal/g_jasiok_simnysa_onmicrosoft_com/Documents/4. SIM NYSA/0. KRAMARSKA/Informacje dla klientów/"/>
    </mc:Choice>
  </mc:AlternateContent>
  <xr:revisionPtr revIDLastSave="49" documentId="8_{462BFC3C-F5A2-4A98-9C81-4718C839D50C}" xr6:coauthVersionLast="47" xr6:coauthVersionMax="47" xr10:uidLastSave="{516D25D8-7B2F-408F-99ED-9468EBCDC502}"/>
  <bookViews>
    <workbookView xWindow="-120" yWindow="-120" windowWidth="29040" windowHeight="15720" xr2:uid="{46F1CA62-56D1-4B3F-8F2B-EA4895C279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7" i="1" l="1"/>
  <c r="B72" i="1"/>
  <c r="D72" i="1" s="1"/>
  <c r="B71" i="1"/>
  <c r="D71" i="1" s="1"/>
  <c r="B70" i="1"/>
  <c r="D70" i="1" s="1"/>
  <c r="B69" i="1"/>
  <c r="D69" i="1" s="1"/>
  <c r="B68" i="1"/>
  <c r="D68" i="1" s="1"/>
  <c r="B67" i="1"/>
  <c r="D67" i="1" s="1"/>
  <c r="B66" i="1"/>
  <c r="D66" i="1" s="1"/>
  <c r="B65" i="1"/>
  <c r="D65" i="1" s="1"/>
  <c r="B64" i="1"/>
  <c r="D64" i="1" s="1"/>
  <c r="B63" i="1"/>
  <c r="D63" i="1" s="1"/>
  <c r="B62" i="1"/>
  <c r="D62" i="1" s="1"/>
  <c r="B61" i="1"/>
  <c r="D61" i="1" s="1"/>
  <c r="B60" i="1"/>
  <c r="D60" i="1" s="1"/>
  <c r="B59" i="1"/>
  <c r="D59" i="1" s="1"/>
  <c r="B58" i="1"/>
  <c r="D58" i="1" s="1"/>
  <c r="B57" i="1"/>
  <c r="D57" i="1" s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6" i="1"/>
  <c r="B35" i="1"/>
  <c r="D35" i="1" s="1"/>
  <c r="D34" i="1"/>
  <c r="D33" i="1"/>
  <c r="D32" i="1"/>
  <c r="B31" i="1"/>
  <c r="D31" i="1" s="1"/>
  <c r="B30" i="1"/>
  <c r="D30" i="1" s="1"/>
  <c r="B29" i="1"/>
  <c r="D29" i="1" s="1"/>
  <c r="B28" i="1"/>
  <c r="D28" i="1" s="1"/>
  <c r="B27" i="1"/>
  <c r="D27" i="1" s="1"/>
  <c r="B26" i="1"/>
  <c r="D26" i="1" s="1"/>
  <c r="B25" i="1"/>
  <c r="D25" i="1" s="1"/>
  <c r="B24" i="1"/>
  <c r="D24" i="1" s="1"/>
  <c r="B23" i="1"/>
  <c r="D23" i="1" s="1"/>
  <c r="B22" i="1"/>
  <c r="D22" i="1" s="1"/>
  <c r="B21" i="1"/>
  <c r="D21" i="1" s="1"/>
  <c r="B18" i="1"/>
  <c r="D18" i="1" s="1"/>
  <c r="B17" i="1"/>
  <c r="D17" i="1" s="1"/>
  <c r="B16" i="1"/>
  <c r="D16" i="1" s="1"/>
  <c r="B15" i="1"/>
  <c r="D15" i="1" s="1"/>
  <c r="B14" i="1"/>
  <c r="D14" i="1" s="1"/>
  <c r="B13" i="1"/>
  <c r="D13" i="1" s="1"/>
  <c r="B12" i="1"/>
  <c r="D12" i="1" s="1"/>
  <c r="B11" i="1"/>
  <c r="D11" i="1" s="1"/>
  <c r="B10" i="1"/>
  <c r="D10" i="1" s="1"/>
  <c r="B9" i="1"/>
  <c r="D9" i="1" s="1"/>
  <c r="B8" i="1"/>
  <c r="D8" i="1" s="1"/>
  <c r="B7" i="1"/>
  <c r="D7" i="1" s="1"/>
  <c r="B6" i="1"/>
  <c r="D6" i="1" s="1"/>
</calcChain>
</file>

<file path=xl/sharedStrings.xml><?xml version="1.0" encoding="utf-8"?>
<sst xmlns="http://schemas.openxmlformats.org/spreadsheetml/2006/main" count="86" uniqueCount="73">
  <si>
    <t>PARTER</t>
  </si>
  <si>
    <t>pow. w m.kw.</t>
  </si>
  <si>
    <t>ilość pokoi</t>
  </si>
  <si>
    <t>001                                                   1</t>
  </si>
  <si>
    <t>002                                                   2</t>
  </si>
  <si>
    <t>003                                                   3</t>
  </si>
  <si>
    <t>004                                                   4</t>
  </si>
  <si>
    <t>010                                                   5</t>
  </si>
  <si>
    <t>011                                                   6</t>
  </si>
  <si>
    <t>012                                                   7</t>
  </si>
  <si>
    <t>013                                                   8</t>
  </si>
  <si>
    <t>017                                                   9</t>
  </si>
  <si>
    <t>018                                                 10</t>
  </si>
  <si>
    <t>019                                                 11</t>
  </si>
  <si>
    <t>020                                                 12</t>
  </si>
  <si>
    <t>021                                                 13</t>
  </si>
  <si>
    <t>101                                                 14</t>
  </si>
  <si>
    <t>102                                                 15</t>
  </si>
  <si>
    <t>103                                                 16</t>
  </si>
  <si>
    <t>104                                                 17</t>
  </si>
  <si>
    <t>109                                                 18</t>
  </si>
  <si>
    <t>110                                                 19</t>
  </si>
  <si>
    <t>111                                                 20</t>
  </si>
  <si>
    <t>112                                                 21</t>
  </si>
  <si>
    <t>113                                                 22</t>
  </si>
  <si>
    <t>114                                                 23</t>
  </si>
  <si>
    <t>117                                                 24</t>
  </si>
  <si>
    <t>118                                                 25</t>
  </si>
  <si>
    <t>119                                                 26</t>
  </si>
  <si>
    <t>120                                                 27</t>
  </si>
  <si>
    <t>121                                                 28</t>
  </si>
  <si>
    <t>122                                                 29</t>
  </si>
  <si>
    <t>201                                                 30</t>
  </si>
  <si>
    <t>202                                                 31</t>
  </si>
  <si>
    <t>203                                                 32</t>
  </si>
  <si>
    <t>204                                                 33</t>
  </si>
  <si>
    <t>209                                                 34</t>
  </si>
  <si>
    <t>210                                                 35</t>
  </si>
  <si>
    <t>211                                                 36</t>
  </si>
  <si>
    <t>212                                                 37</t>
  </si>
  <si>
    <t>213                                                 38</t>
  </si>
  <si>
    <t>214                                                 39</t>
  </si>
  <si>
    <t>217                                                 40</t>
  </si>
  <si>
    <t>218                                                 41</t>
  </si>
  <si>
    <t>219                                                 42</t>
  </si>
  <si>
    <t>220                                                 43</t>
  </si>
  <si>
    <t>221                                                 44</t>
  </si>
  <si>
    <t>222                                                 45</t>
  </si>
  <si>
    <t>301                                                 46</t>
  </si>
  <si>
    <t>302                                                 47</t>
  </si>
  <si>
    <t>303                                                 48</t>
  </si>
  <si>
    <t>304                                                 49</t>
  </si>
  <si>
    <t>309                                                 50</t>
  </si>
  <si>
    <t>310                                                 51</t>
  </si>
  <si>
    <t>311                                                 52</t>
  </si>
  <si>
    <t>312                                                 53</t>
  </si>
  <si>
    <t>313                                                 54</t>
  </si>
  <si>
    <t>314                                                 55</t>
  </si>
  <si>
    <t>317                                                 56</t>
  </si>
  <si>
    <t>318                                                 57</t>
  </si>
  <si>
    <t>319                                                 58</t>
  </si>
  <si>
    <t>320                                                 59</t>
  </si>
  <si>
    <t>321                                                 60</t>
  </si>
  <si>
    <t>322                                                 61</t>
  </si>
  <si>
    <t>Mieszkania powierzchnia</t>
  </si>
  <si>
    <t xml:space="preserve"> ilość mieszkań</t>
  </si>
  <si>
    <t>II PIĘTRO</t>
  </si>
  <si>
    <t>I PIĘTRO</t>
  </si>
  <si>
    <t>Kwota partycypacji</t>
  </si>
  <si>
    <t>WYKAZ LOKALI przy ul. KRAMARSKIEJ</t>
  </si>
  <si>
    <t>partycypacja w kwocie - 2 080,00 zł za m2</t>
  </si>
  <si>
    <t>III PIĘTRO</t>
  </si>
  <si>
    <t>nr w projekcie    /    nr w budynku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</si>
</sst>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3" xfId="0" applyBorder="1"/>
    <xf numFmtId="164" fontId="0" fillId="2" borderId="3" xfId="0" applyNumberFormat="1" applyFill="1" applyBorder="1"/>
    <xf numFmtId="2" fontId="0" fillId="10" borderId="0" xfId="0" applyNumberFormat="1" applyFill="1"/>
    <xf numFmtId="0" fontId="0" fillId="16" borderId="0" xfId="0" applyFill="1"/>
    <xf numFmtId="0" fontId="2" fillId="16" borderId="0" xfId="0" applyFont="1" applyFill="1"/>
    <xf numFmtId="4" fontId="0" fillId="8" borderId="0" xfId="0" applyNumberFormat="1" applyFill="1"/>
    <xf numFmtId="4" fontId="0" fillId="15" borderId="0" xfId="0" applyNumberFormat="1" applyFill="1"/>
    <xf numFmtId="4" fontId="0" fillId="9" borderId="0" xfId="0" applyNumberFormat="1" applyFill="1"/>
    <xf numFmtId="4" fontId="0" fillId="2" borderId="0" xfId="0" applyNumberFormat="1" applyFill="1"/>
    <xf numFmtId="0" fontId="0" fillId="17" borderId="0" xfId="0" applyFill="1"/>
    <xf numFmtId="4" fontId="0" fillId="13" borderId="0" xfId="0" applyNumberFormat="1" applyFill="1"/>
    <xf numFmtId="4" fontId="0" fillId="6" borderId="0" xfId="0" applyNumberFormat="1" applyFill="1"/>
    <xf numFmtId="4" fontId="0" fillId="5" borderId="0" xfId="0" applyNumberFormat="1" applyFill="1"/>
    <xf numFmtId="4" fontId="0" fillId="3" borderId="0" xfId="0" applyNumberFormat="1" applyFill="1"/>
    <xf numFmtId="4" fontId="0" fillId="12" borderId="0" xfId="0" applyNumberFormat="1" applyFill="1"/>
    <xf numFmtId="2" fontId="0" fillId="4" borderId="0" xfId="0" applyNumberFormat="1" applyFill="1"/>
    <xf numFmtId="0" fontId="0" fillId="18" borderId="0" xfId="0" applyFill="1"/>
    <xf numFmtId="0" fontId="0" fillId="19" borderId="0" xfId="0" applyFill="1"/>
    <xf numFmtId="2" fontId="0" fillId="11" borderId="0" xfId="0" applyNumberFormat="1" applyFill="1"/>
    <xf numFmtId="2" fontId="0" fillId="14" borderId="0" xfId="0" applyNumberFormat="1" applyFill="1"/>
    <xf numFmtId="2" fontId="0" fillId="7" borderId="0" xfId="0" applyNumberFormat="1" applyFill="1"/>
    <xf numFmtId="2" fontId="0" fillId="0" borderId="0" xfId="0" applyNumberFormat="1"/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4" fontId="0" fillId="4" borderId="3" xfId="0" applyNumberFormat="1" applyFill="1" applyBorder="1" applyAlignment="1">
      <alignment horizontal="center"/>
    </xf>
    <xf numFmtId="4" fontId="0" fillId="5" borderId="3" xfId="0" applyNumberFormat="1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4" fontId="0" fillId="7" borderId="3" xfId="0" applyNumberFormat="1" applyFill="1" applyBorder="1" applyAlignment="1">
      <alignment horizontal="center"/>
    </xf>
    <xf numFmtId="4" fontId="0" fillId="8" borderId="3" xfId="0" applyNumberFormat="1" applyFill="1" applyBorder="1" applyAlignment="1">
      <alignment horizontal="center"/>
    </xf>
    <xf numFmtId="4" fontId="0" fillId="9" borderId="3" xfId="0" applyNumberFormat="1" applyFill="1" applyBorder="1" applyAlignment="1">
      <alignment horizontal="center"/>
    </xf>
    <xf numFmtId="4" fontId="0" fillId="10" borderId="3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0" fillId="0" borderId="0" xfId="0" applyBorder="1"/>
    <xf numFmtId="4" fontId="0" fillId="11" borderId="3" xfId="0" applyNumberFormat="1" applyFill="1" applyBorder="1" applyAlignment="1">
      <alignment horizontal="center"/>
    </xf>
    <xf numFmtId="4" fontId="0" fillId="12" borderId="3" xfId="0" applyNumberFormat="1" applyFill="1" applyBorder="1" applyAlignment="1">
      <alignment horizontal="center"/>
    </xf>
    <xf numFmtId="2" fontId="0" fillId="13" borderId="3" xfId="0" applyNumberFormat="1" applyFill="1" applyBorder="1" applyAlignment="1">
      <alignment horizontal="center"/>
    </xf>
    <xf numFmtId="2" fontId="0" fillId="1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14" borderId="3" xfId="0" applyNumberFormat="1" applyFill="1" applyBorder="1" applyAlignment="1">
      <alignment horizontal="center"/>
    </xf>
    <xf numFmtId="2" fontId="0" fillId="15" borderId="3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43" fontId="3" fillId="0" borderId="0" xfId="1" applyFont="1" applyBorder="1" applyAlignment="1"/>
    <xf numFmtId="43" fontId="3" fillId="0" borderId="8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3" fontId="4" fillId="0" borderId="9" xfId="1" applyFont="1" applyBorder="1" applyAlignment="1">
      <alignment horizontal="center"/>
    </xf>
    <xf numFmtId="43" fontId="4" fillId="0" borderId="10" xfId="1" applyFont="1" applyBorder="1" applyAlignment="1">
      <alignment horizontal="center"/>
    </xf>
    <xf numFmtId="164" fontId="0" fillId="0" borderId="6" xfId="0" applyNumberForma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6366F-968C-4217-AE78-2156D6632143}">
  <dimension ref="A1:E97"/>
  <sheetViews>
    <sheetView tabSelected="1" topLeftCell="A50" workbookViewId="0">
      <selection activeCell="K13" sqref="K13"/>
    </sheetView>
  </sheetViews>
  <sheetFormatPr defaultRowHeight="15" x14ac:dyDescent="0.25"/>
  <cols>
    <col min="1" max="1" width="29.5703125" customWidth="1"/>
    <col min="2" max="2" width="19.85546875" customWidth="1"/>
    <col min="3" max="3" width="10.42578125" customWidth="1"/>
    <col min="4" max="4" width="17.85546875" customWidth="1"/>
  </cols>
  <sheetData>
    <row r="1" spans="1:5" ht="12" customHeight="1" x14ac:dyDescent="0.25">
      <c r="A1" s="37"/>
      <c r="B1" s="37"/>
      <c r="C1" s="37"/>
      <c r="D1" s="37"/>
    </row>
    <row r="2" spans="1:5" ht="18.75" x14ac:dyDescent="0.3">
      <c r="A2" s="51" t="s">
        <v>69</v>
      </c>
      <c r="B2" s="51"/>
      <c r="C2" s="51"/>
      <c r="D2" s="52"/>
      <c r="E2" s="47"/>
    </row>
    <row r="3" spans="1:5" ht="18.75" x14ac:dyDescent="0.3">
      <c r="A3" s="37"/>
      <c r="B3" s="36" t="s">
        <v>70</v>
      </c>
      <c r="C3" s="36"/>
      <c r="D3" s="48"/>
      <c r="E3" s="37"/>
    </row>
    <row r="4" spans="1:5" ht="18.75" x14ac:dyDescent="0.3">
      <c r="A4" s="49" t="s">
        <v>0</v>
      </c>
      <c r="B4" s="50"/>
      <c r="C4" s="50"/>
      <c r="D4" s="53">
        <v>2080</v>
      </c>
    </row>
    <row r="5" spans="1:5" x14ac:dyDescent="0.25">
      <c r="A5" s="3" t="s">
        <v>72</v>
      </c>
      <c r="B5" s="26" t="s">
        <v>1</v>
      </c>
      <c r="C5" s="25" t="s">
        <v>2</v>
      </c>
      <c r="D5" s="25" t="s">
        <v>68</v>
      </c>
    </row>
    <row r="6" spans="1:5" x14ac:dyDescent="0.25">
      <c r="A6" s="3" t="s">
        <v>3</v>
      </c>
      <c r="B6" s="27">
        <f>3.9+4.75+27.45+16</f>
        <v>52.1</v>
      </c>
      <c r="C6" s="25">
        <v>2</v>
      </c>
      <c r="D6" s="4">
        <f>B6*D$4</f>
        <v>108368</v>
      </c>
    </row>
    <row r="7" spans="1:5" x14ac:dyDescent="0.25">
      <c r="A7" s="3" t="s">
        <v>4</v>
      </c>
      <c r="B7" s="28">
        <f>3.9+4.75+33.25+15.5</f>
        <v>57.4</v>
      </c>
      <c r="C7" s="25">
        <v>2</v>
      </c>
      <c r="D7" s="4">
        <f>B7*D$4</f>
        <v>119392</v>
      </c>
    </row>
    <row r="8" spans="1:5" x14ac:dyDescent="0.25">
      <c r="A8" s="3" t="s">
        <v>5</v>
      </c>
      <c r="B8" s="29">
        <f>3.9+4.75+25.35+16</f>
        <v>50</v>
      </c>
      <c r="C8" s="25">
        <v>2</v>
      </c>
      <c r="D8" s="4">
        <f>B8*D$4</f>
        <v>104000</v>
      </c>
    </row>
    <row r="9" spans="1:5" x14ac:dyDescent="0.25">
      <c r="A9" s="3" t="s">
        <v>6</v>
      </c>
      <c r="B9" s="30">
        <f>3.9+4.75+24.9+15.5</f>
        <v>49.05</v>
      </c>
      <c r="C9" s="25">
        <v>2</v>
      </c>
      <c r="D9" s="4">
        <f>B9*D$4</f>
        <v>102024</v>
      </c>
    </row>
    <row r="10" spans="1:5" x14ac:dyDescent="0.25">
      <c r="A10" s="3" t="s">
        <v>7</v>
      </c>
      <c r="B10" s="31">
        <f>6.2+29+14.4+5.5+13.3</f>
        <v>68.400000000000006</v>
      </c>
      <c r="C10" s="25">
        <v>3</v>
      </c>
      <c r="D10" s="4">
        <f>B10*D$4</f>
        <v>142272</v>
      </c>
    </row>
    <row r="11" spans="1:5" x14ac:dyDescent="0.25">
      <c r="A11" s="3" t="s">
        <v>8</v>
      </c>
      <c r="B11" s="31">
        <f>6.2+29+14.4+5.5+13.3</f>
        <v>68.400000000000006</v>
      </c>
      <c r="C11" s="25">
        <v>3</v>
      </c>
      <c r="D11" s="4">
        <f>B11*D$4</f>
        <v>142272</v>
      </c>
    </row>
    <row r="12" spans="1:5" x14ac:dyDescent="0.25">
      <c r="A12" s="3" t="s">
        <v>9</v>
      </c>
      <c r="B12" s="31">
        <f>6.2+29+14.4+5.5+13.3</f>
        <v>68.400000000000006</v>
      </c>
      <c r="C12" s="25">
        <v>3</v>
      </c>
      <c r="D12" s="4">
        <f>B12*D$4</f>
        <v>142272</v>
      </c>
    </row>
    <row r="13" spans="1:5" x14ac:dyDescent="0.25">
      <c r="A13" s="3" t="s">
        <v>10</v>
      </c>
      <c r="B13" s="32">
        <f>5.3+6.1+21</f>
        <v>32.4</v>
      </c>
      <c r="C13" s="25">
        <v>1</v>
      </c>
      <c r="D13" s="4">
        <f>B13*D$4</f>
        <v>67392</v>
      </c>
    </row>
    <row r="14" spans="1:5" x14ac:dyDescent="0.25">
      <c r="A14" s="3" t="s">
        <v>11</v>
      </c>
      <c r="B14" s="33">
        <f>4.45+5.8+25.1</f>
        <v>35.35</v>
      </c>
      <c r="C14" s="25">
        <v>1</v>
      </c>
      <c r="D14" s="4">
        <f>B14*D$4</f>
        <v>73528</v>
      </c>
    </row>
    <row r="15" spans="1:5" x14ac:dyDescent="0.25">
      <c r="A15" s="3" t="s">
        <v>12</v>
      </c>
      <c r="B15" s="33">
        <f>4.45+5.8+25.1</f>
        <v>35.35</v>
      </c>
      <c r="C15" s="25">
        <v>1</v>
      </c>
      <c r="D15" s="4">
        <f>B15*D$4</f>
        <v>73528</v>
      </c>
    </row>
    <row r="16" spans="1:5" x14ac:dyDescent="0.25">
      <c r="A16" s="3" t="s">
        <v>13</v>
      </c>
      <c r="B16" s="34">
        <f>4.7+21.8</f>
        <v>26.5</v>
      </c>
      <c r="C16" s="25">
        <v>1</v>
      </c>
      <c r="D16" s="4">
        <f>B16*D$4</f>
        <v>55120</v>
      </c>
    </row>
    <row r="17" spans="1:4" x14ac:dyDescent="0.25">
      <c r="A17" s="3" t="s">
        <v>14</v>
      </c>
      <c r="B17" s="34">
        <f>20.85+5.15</f>
        <v>26</v>
      </c>
      <c r="C17" s="25">
        <v>1</v>
      </c>
      <c r="D17" s="4">
        <f>B17*D$4</f>
        <v>54080</v>
      </c>
    </row>
    <row r="18" spans="1:4" x14ac:dyDescent="0.25">
      <c r="A18" s="3" t="s">
        <v>15</v>
      </c>
      <c r="B18" s="35">
        <f>29.85+4.4+12.55</f>
        <v>46.8</v>
      </c>
      <c r="C18" s="25">
        <v>2</v>
      </c>
      <c r="D18" s="4">
        <f>B18*D$4</f>
        <v>97344</v>
      </c>
    </row>
    <row r="19" spans="1:4" ht="18.75" x14ac:dyDescent="0.3">
      <c r="A19" s="54" t="s">
        <v>67</v>
      </c>
      <c r="B19" s="55"/>
      <c r="C19" s="55"/>
      <c r="D19" s="56"/>
    </row>
    <row r="20" spans="1:4" x14ac:dyDescent="0.25">
      <c r="A20" s="3" t="s">
        <v>72</v>
      </c>
      <c r="B20" s="26" t="s">
        <v>1</v>
      </c>
      <c r="C20" s="25" t="s">
        <v>2</v>
      </c>
      <c r="D20" s="25" t="s">
        <v>68</v>
      </c>
    </row>
    <row r="21" spans="1:4" x14ac:dyDescent="0.25">
      <c r="A21" s="3" t="s">
        <v>16</v>
      </c>
      <c r="B21" s="27">
        <f>3.9+4.75+27.45+16</f>
        <v>52.1</v>
      </c>
      <c r="C21" s="25">
        <v>2</v>
      </c>
      <c r="D21" s="4">
        <f>B21*D$4</f>
        <v>108368</v>
      </c>
    </row>
    <row r="22" spans="1:4" x14ac:dyDescent="0.25">
      <c r="A22" s="3" t="s">
        <v>17</v>
      </c>
      <c r="B22" s="28">
        <f>3.9+4.75+33.25+15.5</f>
        <v>57.4</v>
      </c>
      <c r="C22" s="25">
        <v>2</v>
      </c>
      <c r="D22" s="4">
        <f>B22*D$4</f>
        <v>119392</v>
      </c>
    </row>
    <row r="23" spans="1:4" x14ac:dyDescent="0.25">
      <c r="A23" s="3" t="s">
        <v>18</v>
      </c>
      <c r="B23" s="29">
        <f>3.9+4.75+25.35+16</f>
        <v>50</v>
      </c>
      <c r="C23" s="25">
        <v>2</v>
      </c>
      <c r="D23" s="4">
        <f>B23*D$4</f>
        <v>104000</v>
      </c>
    </row>
    <row r="24" spans="1:4" x14ac:dyDescent="0.25">
      <c r="A24" s="3" t="s">
        <v>19</v>
      </c>
      <c r="B24" s="30">
        <f>3.9+4.75+24.9+15.5</f>
        <v>49.05</v>
      </c>
      <c r="C24" s="25">
        <v>2</v>
      </c>
      <c r="D24" s="4">
        <f>B24*D$4</f>
        <v>102024</v>
      </c>
    </row>
    <row r="25" spans="1:4" x14ac:dyDescent="0.25">
      <c r="A25" s="3" t="s">
        <v>20</v>
      </c>
      <c r="B25" s="38">
        <f>9.25+4.65+11+10+27.1</f>
        <v>62</v>
      </c>
      <c r="C25" s="25">
        <v>3</v>
      </c>
      <c r="D25" s="4">
        <f>B25*D$4</f>
        <v>128960</v>
      </c>
    </row>
    <row r="26" spans="1:4" x14ac:dyDescent="0.25">
      <c r="A26" s="3" t="s">
        <v>21</v>
      </c>
      <c r="B26" s="30">
        <f>4.35+4.7+29.7+10.5</f>
        <v>49.25</v>
      </c>
      <c r="C26" s="25">
        <v>2</v>
      </c>
      <c r="D26" s="4">
        <f>B26*D$4</f>
        <v>102440</v>
      </c>
    </row>
    <row r="27" spans="1:4" x14ac:dyDescent="0.25">
      <c r="A27" s="3" t="s">
        <v>22</v>
      </c>
      <c r="B27" s="31">
        <f>6.2+29+14.4+5.5+13.3</f>
        <v>68.400000000000006</v>
      </c>
      <c r="C27" s="25">
        <v>3</v>
      </c>
      <c r="D27" s="4">
        <f>B27*D$4</f>
        <v>142272</v>
      </c>
    </row>
    <row r="28" spans="1:4" x14ac:dyDescent="0.25">
      <c r="A28" s="3" t="s">
        <v>23</v>
      </c>
      <c r="B28" s="31">
        <f>6.2+29+14.4+5.5+13.3</f>
        <v>68.400000000000006</v>
      </c>
      <c r="C28" s="25">
        <v>3</v>
      </c>
      <c r="D28" s="4">
        <f>B28*D$4</f>
        <v>142272</v>
      </c>
    </row>
    <row r="29" spans="1:4" x14ac:dyDescent="0.25">
      <c r="A29" s="3" t="s">
        <v>24</v>
      </c>
      <c r="B29" s="31">
        <f>6.2+29+14.4+5.5+13.3</f>
        <v>68.400000000000006</v>
      </c>
      <c r="C29" s="25">
        <v>3</v>
      </c>
      <c r="D29" s="4">
        <f>B29*D$4</f>
        <v>142272</v>
      </c>
    </row>
    <row r="30" spans="1:4" x14ac:dyDescent="0.25">
      <c r="A30" s="3" t="s">
        <v>25</v>
      </c>
      <c r="B30" s="31">
        <f>6.2+29+14.4+5.5+13.3</f>
        <v>68.400000000000006</v>
      </c>
      <c r="C30" s="25">
        <v>3</v>
      </c>
      <c r="D30" s="4">
        <f>B30*D$4</f>
        <v>142272</v>
      </c>
    </row>
    <row r="31" spans="1:4" x14ac:dyDescent="0.25">
      <c r="A31" s="3" t="s">
        <v>26</v>
      </c>
      <c r="B31" s="33">
        <f>4.45+5.8+25.1</f>
        <v>35.35</v>
      </c>
      <c r="C31" s="25">
        <v>1</v>
      </c>
      <c r="D31" s="4">
        <f>B31*D$4</f>
        <v>73528</v>
      </c>
    </row>
    <row r="32" spans="1:4" x14ac:dyDescent="0.25">
      <c r="A32" s="3" t="s">
        <v>27</v>
      </c>
      <c r="B32" s="33">
        <v>35.35</v>
      </c>
      <c r="C32" s="25">
        <v>1</v>
      </c>
      <c r="D32" s="4">
        <f>B32*D$4</f>
        <v>73528</v>
      </c>
    </row>
    <row r="33" spans="1:4" x14ac:dyDescent="0.25">
      <c r="A33" s="3" t="s">
        <v>28</v>
      </c>
      <c r="B33" s="33">
        <v>35.35</v>
      </c>
      <c r="C33" s="25">
        <v>1</v>
      </c>
      <c r="D33" s="4">
        <f>B33*D$4</f>
        <v>73528</v>
      </c>
    </row>
    <row r="34" spans="1:4" x14ac:dyDescent="0.25">
      <c r="A34" s="3" t="s">
        <v>29</v>
      </c>
      <c r="B34" s="33">
        <v>35.35</v>
      </c>
      <c r="C34" s="25">
        <v>1</v>
      </c>
      <c r="D34" s="4">
        <f>B34*D$4</f>
        <v>73528</v>
      </c>
    </row>
    <row r="35" spans="1:4" x14ac:dyDescent="0.25">
      <c r="A35" s="3" t="s">
        <v>30</v>
      </c>
      <c r="B35" s="39">
        <f>4.25+5.15+16.9+26.7</f>
        <v>53</v>
      </c>
      <c r="C35" s="25">
        <v>2</v>
      </c>
      <c r="D35" s="4">
        <f>B35*D$4</f>
        <v>110240</v>
      </c>
    </row>
    <row r="36" spans="1:4" x14ac:dyDescent="0.25">
      <c r="A36" s="3" t="s">
        <v>31</v>
      </c>
      <c r="B36" s="39">
        <v>53</v>
      </c>
      <c r="C36" s="25">
        <v>2</v>
      </c>
      <c r="D36" s="4">
        <f>B36*D$4</f>
        <v>110240</v>
      </c>
    </row>
    <row r="37" spans="1:4" ht="18.75" x14ac:dyDescent="0.3">
      <c r="A37" s="54" t="s">
        <v>66</v>
      </c>
      <c r="B37" s="55"/>
      <c r="C37" s="55"/>
      <c r="D37" s="56"/>
    </row>
    <row r="38" spans="1:4" x14ac:dyDescent="0.25">
      <c r="A38" s="3" t="s">
        <v>72</v>
      </c>
      <c r="B38" s="26" t="s">
        <v>1</v>
      </c>
      <c r="C38" s="25" t="s">
        <v>2</v>
      </c>
      <c r="D38" s="25" t="s">
        <v>68</v>
      </c>
    </row>
    <row r="39" spans="1:4" x14ac:dyDescent="0.25">
      <c r="A39" s="3" t="s">
        <v>32</v>
      </c>
      <c r="B39" s="27">
        <v>52.1</v>
      </c>
      <c r="C39" s="25">
        <v>2</v>
      </c>
      <c r="D39" s="4">
        <f>B39*D$4</f>
        <v>108368</v>
      </c>
    </row>
    <row r="40" spans="1:4" x14ac:dyDescent="0.25">
      <c r="A40" s="3" t="s">
        <v>33</v>
      </c>
      <c r="B40" s="28">
        <v>57.4</v>
      </c>
      <c r="C40" s="25">
        <v>2</v>
      </c>
      <c r="D40" s="4">
        <f>B40*D$4</f>
        <v>119392</v>
      </c>
    </row>
    <row r="41" spans="1:4" x14ac:dyDescent="0.25">
      <c r="A41" s="3" t="s">
        <v>34</v>
      </c>
      <c r="B41" s="29">
        <v>50</v>
      </c>
      <c r="C41" s="25">
        <v>2</v>
      </c>
      <c r="D41" s="4">
        <f>B41*D$4</f>
        <v>104000</v>
      </c>
    </row>
    <row r="42" spans="1:4" x14ac:dyDescent="0.25">
      <c r="A42" s="3" t="s">
        <v>35</v>
      </c>
      <c r="B42" s="30">
        <v>49.05</v>
      </c>
      <c r="C42" s="25">
        <v>2</v>
      </c>
      <c r="D42" s="4">
        <f>B42*D$4</f>
        <v>102024</v>
      </c>
    </row>
    <row r="43" spans="1:4" x14ac:dyDescent="0.25">
      <c r="A43" s="3" t="s">
        <v>36</v>
      </c>
      <c r="B43" s="38">
        <v>62</v>
      </c>
      <c r="C43" s="25">
        <v>3</v>
      </c>
      <c r="D43" s="4">
        <f>B43*D$4</f>
        <v>128960</v>
      </c>
    </row>
    <row r="44" spans="1:4" x14ac:dyDescent="0.25">
      <c r="A44" s="3" t="s">
        <v>37</v>
      </c>
      <c r="B44" s="30">
        <v>49.25</v>
      </c>
      <c r="C44" s="25">
        <v>2</v>
      </c>
      <c r="D44" s="4">
        <f>B44*D$4</f>
        <v>102440</v>
      </c>
    </row>
    <row r="45" spans="1:4" x14ac:dyDescent="0.25">
      <c r="A45" s="3" t="s">
        <v>38</v>
      </c>
      <c r="B45" s="31">
        <v>68.400000000000006</v>
      </c>
      <c r="C45" s="25">
        <v>3</v>
      </c>
      <c r="D45" s="4">
        <f>B45*D$4</f>
        <v>142272</v>
      </c>
    </row>
    <row r="46" spans="1:4" x14ac:dyDescent="0.25">
      <c r="A46" s="3" t="s">
        <v>39</v>
      </c>
      <c r="B46" s="31">
        <v>68.400000000000006</v>
      </c>
      <c r="C46" s="25">
        <v>3</v>
      </c>
      <c r="D46" s="4">
        <f>B46*D$4</f>
        <v>142272</v>
      </c>
    </row>
    <row r="47" spans="1:4" x14ac:dyDescent="0.25">
      <c r="A47" s="3" t="s">
        <v>40</v>
      </c>
      <c r="B47" s="31">
        <v>68.400000000000006</v>
      </c>
      <c r="C47" s="25">
        <v>3</v>
      </c>
      <c r="D47" s="4">
        <f>B47*D$4</f>
        <v>142272</v>
      </c>
    </row>
    <row r="48" spans="1:4" x14ac:dyDescent="0.25">
      <c r="A48" s="3" t="s">
        <v>41</v>
      </c>
      <c r="B48" s="31">
        <v>68.400000000000006</v>
      </c>
      <c r="C48" s="25">
        <v>3</v>
      </c>
      <c r="D48" s="4">
        <f>B48*D$4</f>
        <v>142272</v>
      </c>
    </row>
    <row r="49" spans="1:4" x14ac:dyDescent="0.25">
      <c r="A49" s="3" t="s">
        <v>42</v>
      </c>
      <c r="B49" s="33">
        <v>35.35</v>
      </c>
      <c r="C49" s="25">
        <v>1</v>
      </c>
      <c r="D49" s="4">
        <f>B49*D$4</f>
        <v>73528</v>
      </c>
    </row>
    <row r="50" spans="1:4" x14ac:dyDescent="0.25">
      <c r="A50" s="3" t="s">
        <v>43</v>
      </c>
      <c r="B50" s="33">
        <v>35.35</v>
      </c>
      <c r="C50" s="25">
        <v>1</v>
      </c>
      <c r="D50" s="4">
        <f>B50*D$4</f>
        <v>73528</v>
      </c>
    </row>
    <row r="51" spans="1:4" x14ac:dyDescent="0.25">
      <c r="A51" s="3" t="s">
        <v>44</v>
      </c>
      <c r="B51" s="33">
        <v>35.35</v>
      </c>
      <c r="C51" s="25">
        <v>1</v>
      </c>
      <c r="D51" s="4">
        <f>B51*D$4</f>
        <v>73528</v>
      </c>
    </row>
    <row r="52" spans="1:4" x14ac:dyDescent="0.25">
      <c r="A52" s="3" t="s">
        <v>45</v>
      </c>
      <c r="B52" s="33">
        <v>35.35</v>
      </c>
      <c r="C52" s="25">
        <v>1</v>
      </c>
      <c r="D52" s="4">
        <f>B52*D$4</f>
        <v>73528</v>
      </c>
    </row>
    <row r="53" spans="1:4" x14ac:dyDescent="0.25">
      <c r="A53" s="3" t="s">
        <v>46</v>
      </c>
      <c r="B53" s="39">
        <v>53</v>
      </c>
      <c r="C53" s="25">
        <v>2</v>
      </c>
      <c r="D53" s="4">
        <f>B53*D$4</f>
        <v>110240</v>
      </c>
    </row>
    <row r="54" spans="1:4" x14ac:dyDescent="0.25">
      <c r="A54" s="3" t="s">
        <v>47</v>
      </c>
      <c r="B54" s="39">
        <v>53</v>
      </c>
      <c r="C54" s="25">
        <v>2</v>
      </c>
      <c r="D54" s="4">
        <f>B54*D$4</f>
        <v>110240</v>
      </c>
    </row>
    <row r="55" spans="1:4" ht="18.75" x14ac:dyDescent="0.3">
      <c r="A55" s="54" t="s">
        <v>71</v>
      </c>
      <c r="B55" s="55"/>
      <c r="C55" s="55"/>
      <c r="D55" s="56"/>
    </row>
    <row r="56" spans="1:4" x14ac:dyDescent="0.25">
      <c r="A56" s="3" t="s">
        <v>72</v>
      </c>
      <c r="B56" s="26" t="s">
        <v>1</v>
      </c>
      <c r="C56" s="25" t="s">
        <v>2</v>
      </c>
      <c r="D56" s="25" t="s">
        <v>68</v>
      </c>
    </row>
    <row r="57" spans="1:4" x14ac:dyDescent="0.25">
      <c r="A57" s="3" t="s">
        <v>48</v>
      </c>
      <c r="B57" s="40">
        <f>3.9+4.75+25.3+14.25</f>
        <v>48.2</v>
      </c>
      <c r="C57" s="25">
        <v>2</v>
      </c>
      <c r="D57" s="4">
        <f>B57*D$4</f>
        <v>100256</v>
      </c>
    </row>
    <row r="58" spans="1:4" x14ac:dyDescent="0.25">
      <c r="A58" s="3" t="s">
        <v>49</v>
      </c>
      <c r="B58" s="41">
        <f>3.9+4.75+31.3+13.7</f>
        <v>53.650000000000006</v>
      </c>
      <c r="C58" s="25">
        <v>2</v>
      </c>
      <c r="D58" s="4">
        <f>B58*D$4</f>
        <v>111592.00000000001</v>
      </c>
    </row>
    <row r="59" spans="1:4" x14ac:dyDescent="0.25">
      <c r="A59" s="3" t="s">
        <v>50</v>
      </c>
      <c r="B59" s="42">
        <f>3.9+4.75+23.6+14.25</f>
        <v>46.5</v>
      </c>
      <c r="C59" s="25">
        <v>2</v>
      </c>
      <c r="D59" s="4">
        <f>B59*D$4</f>
        <v>96720</v>
      </c>
    </row>
    <row r="60" spans="1:4" x14ac:dyDescent="0.25">
      <c r="A60" s="3" t="s">
        <v>51</v>
      </c>
      <c r="B60" s="42">
        <f>3.9+4.75+23.1+13.7</f>
        <v>45.45</v>
      </c>
      <c r="C60" s="25">
        <v>2</v>
      </c>
      <c r="D60" s="4">
        <f>B60*D$4</f>
        <v>94536</v>
      </c>
    </row>
    <row r="61" spans="1:4" x14ac:dyDescent="0.25">
      <c r="A61" s="3" t="s">
        <v>52</v>
      </c>
      <c r="B61" s="43">
        <f>9.25+4.65+8.7+9.1+25.3</f>
        <v>57</v>
      </c>
      <c r="C61" s="25">
        <v>3</v>
      </c>
      <c r="D61" s="4">
        <f>B61*D$4</f>
        <v>118560</v>
      </c>
    </row>
    <row r="62" spans="1:4" x14ac:dyDescent="0.25">
      <c r="A62" s="3" t="s">
        <v>53</v>
      </c>
      <c r="B62" s="42">
        <f>4.35+4.7+28.5+9.5</f>
        <v>47.05</v>
      </c>
      <c r="C62" s="25">
        <v>2</v>
      </c>
      <c r="D62" s="4">
        <f>B62*D$4</f>
        <v>97864</v>
      </c>
    </row>
    <row r="63" spans="1:4" x14ac:dyDescent="0.25">
      <c r="A63" s="3" t="s">
        <v>54</v>
      </c>
      <c r="B63" s="44">
        <f>6.2+27.8+14.4+5.5+11.3</f>
        <v>65.2</v>
      </c>
      <c r="C63" s="25">
        <v>3</v>
      </c>
      <c r="D63" s="4">
        <f>B63*D$4</f>
        <v>135616</v>
      </c>
    </row>
    <row r="64" spans="1:4" x14ac:dyDescent="0.25">
      <c r="A64" s="3" t="s">
        <v>55</v>
      </c>
      <c r="B64" s="44">
        <f>6.2+27.8+14.4+5.5+11.3</f>
        <v>65.2</v>
      </c>
      <c r="C64" s="25">
        <v>3</v>
      </c>
      <c r="D64" s="4">
        <f>B64*D$4</f>
        <v>135616</v>
      </c>
    </row>
    <row r="65" spans="1:4" x14ac:dyDescent="0.25">
      <c r="A65" s="3" t="s">
        <v>56</v>
      </c>
      <c r="B65" s="44">
        <f>6.2+27.8+14.4+5.5+11.3</f>
        <v>65.2</v>
      </c>
      <c r="C65" s="25">
        <v>3</v>
      </c>
      <c r="D65" s="4">
        <f>B65*D$4</f>
        <v>135616</v>
      </c>
    </row>
    <row r="66" spans="1:4" x14ac:dyDescent="0.25">
      <c r="A66" s="3" t="s">
        <v>57</v>
      </c>
      <c r="B66" s="44">
        <f>6.2+27.8+14.4+5.5+11.3</f>
        <v>65.2</v>
      </c>
      <c r="C66" s="25">
        <v>3</v>
      </c>
      <c r="D66" s="4">
        <f>B66*D$4</f>
        <v>135616</v>
      </c>
    </row>
    <row r="67" spans="1:4" x14ac:dyDescent="0.25">
      <c r="A67" s="3" t="s">
        <v>58</v>
      </c>
      <c r="B67" s="45">
        <f>4.45+5.8+23.4</f>
        <v>33.65</v>
      </c>
      <c r="C67" s="25">
        <v>1</v>
      </c>
      <c r="D67" s="4">
        <f>B67*D$4</f>
        <v>69992</v>
      </c>
    </row>
    <row r="68" spans="1:4" x14ac:dyDescent="0.25">
      <c r="A68" s="3" t="s">
        <v>59</v>
      </c>
      <c r="B68" s="45">
        <f>4.45+5.8+23.4</f>
        <v>33.65</v>
      </c>
      <c r="C68" s="25">
        <v>1</v>
      </c>
      <c r="D68" s="4">
        <f>B68*D$4</f>
        <v>69992</v>
      </c>
    </row>
    <row r="69" spans="1:4" x14ac:dyDescent="0.25">
      <c r="A69" s="3" t="s">
        <v>60</v>
      </c>
      <c r="B69" s="45">
        <f>4.45+5.8+23.4</f>
        <v>33.65</v>
      </c>
      <c r="C69" s="25">
        <v>1</v>
      </c>
      <c r="D69" s="4">
        <f>B69*D$4</f>
        <v>69992</v>
      </c>
    </row>
    <row r="70" spans="1:4" x14ac:dyDescent="0.25">
      <c r="A70" s="3" t="s">
        <v>61</v>
      </c>
      <c r="B70" s="45">
        <f>4.45+5.8+23.4</f>
        <v>33.65</v>
      </c>
      <c r="C70" s="25">
        <v>1</v>
      </c>
      <c r="D70" s="4">
        <f>B70*D$4</f>
        <v>69992</v>
      </c>
    </row>
    <row r="71" spans="1:4" x14ac:dyDescent="0.25">
      <c r="A71" s="3" t="s">
        <v>62</v>
      </c>
      <c r="B71" s="46">
        <f>4.25+5.15+15.3+25.5</f>
        <v>50.2</v>
      </c>
      <c r="C71" s="25">
        <v>2</v>
      </c>
      <c r="D71" s="4">
        <f>B71*D$4</f>
        <v>104416</v>
      </c>
    </row>
    <row r="72" spans="1:4" x14ac:dyDescent="0.25">
      <c r="A72" s="3" t="s">
        <v>63</v>
      </c>
      <c r="B72" s="46">
        <f>4.25+5.15+15.3+25.5</f>
        <v>50.2</v>
      </c>
      <c r="C72" s="25">
        <v>2</v>
      </c>
      <c r="D72" s="4">
        <f>B72*D$4</f>
        <v>104416</v>
      </c>
    </row>
    <row r="73" spans="1:4" x14ac:dyDescent="0.25">
      <c r="D73" s="2"/>
    </row>
    <row r="74" spans="1:4" x14ac:dyDescent="0.25">
      <c r="A74" s="1" t="s">
        <v>64</v>
      </c>
      <c r="B74" s="1" t="s">
        <v>65</v>
      </c>
      <c r="C74" s="1" t="s">
        <v>2</v>
      </c>
    </row>
    <row r="75" spans="1:4" x14ac:dyDescent="0.25">
      <c r="A75" s="5">
        <v>26.5</v>
      </c>
      <c r="B75" s="6">
        <v>1</v>
      </c>
      <c r="C75" s="7">
        <v>1</v>
      </c>
    </row>
    <row r="76" spans="1:4" x14ac:dyDescent="0.25">
      <c r="A76" s="5">
        <v>26</v>
      </c>
      <c r="B76" s="6">
        <v>1</v>
      </c>
      <c r="C76" s="7">
        <v>1</v>
      </c>
    </row>
    <row r="77" spans="1:4" x14ac:dyDescent="0.25">
      <c r="A77" s="8">
        <v>32.4</v>
      </c>
      <c r="B77" s="6">
        <v>1</v>
      </c>
      <c r="C77" s="7">
        <v>1</v>
      </c>
    </row>
    <row r="78" spans="1:4" x14ac:dyDescent="0.25">
      <c r="A78" s="9">
        <v>33.65</v>
      </c>
      <c r="B78" s="6">
        <v>4</v>
      </c>
      <c r="C78" s="7">
        <v>1</v>
      </c>
    </row>
    <row r="79" spans="1:4" x14ac:dyDescent="0.25">
      <c r="A79" s="10">
        <v>35.35</v>
      </c>
      <c r="B79" s="6">
        <v>10</v>
      </c>
      <c r="C79" s="7">
        <v>1</v>
      </c>
    </row>
    <row r="80" spans="1:4" x14ac:dyDescent="0.25">
      <c r="A80" s="11">
        <v>45.45</v>
      </c>
      <c r="B80" s="12">
        <v>1</v>
      </c>
      <c r="C80" s="12">
        <v>2</v>
      </c>
    </row>
    <row r="81" spans="1:3" x14ac:dyDescent="0.25">
      <c r="A81" s="11">
        <v>46.5</v>
      </c>
      <c r="B81" s="12">
        <v>1</v>
      </c>
      <c r="C81" s="12">
        <v>2</v>
      </c>
    </row>
    <row r="82" spans="1:3" x14ac:dyDescent="0.25">
      <c r="A82" s="11">
        <v>46.8</v>
      </c>
      <c r="B82" s="12">
        <v>1</v>
      </c>
      <c r="C82" s="12">
        <v>2</v>
      </c>
    </row>
    <row r="83" spans="1:3" x14ac:dyDescent="0.25">
      <c r="A83" s="11">
        <v>47.05</v>
      </c>
      <c r="B83" s="12">
        <v>1</v>
      </c>
      <c r="C83" s="12">
        <v>2</v>
      </c>
    </row>
    <row r="84" spans="1:3" x14ac:dyDescent="0.25">
      <c r="A84" s="13">
        <v>48.2</v>
      </c>
      <c r="B84" s="12">
        <v>1</v>
      </c>
      <c r="C84" s="12">
        <v>2</v>
      </c>
    </row>
    <row r="85" spans="1:3" x14ac:dyDescent="0.25">
      <c r="A85" s="14">
        <v>49.05</v>
      </c>
      <c r="B85" s="12">
        <v>3</v>
      </c>
      <c r="C85" s="12">
        <v>2</v>
      </c>
    </row>
    <row r="86" spans="1:3" x14ac:dyDescent="0.25">
      <c r="A86" s="14">
        <v>49.25</v>
      </c>
      <c r="B86" s="12">
        <v>2</v>
      </c>
      <c r="C86" s="12">
        <v>2</v>
      </c>
    </row>
    <row r="87" spans="1:3" x14ac:dyDescent="0.25">
      <c r="A87" s="15">
        <v>50</v>
      </c>
      <c r="B87" s="12">
        <v>3</v>
      </c>
      <c r="C87" s="12">
        <v>2</v>
      </c>
    </row>
    <row r="88" spans="1:3" x14ac:dyDescent="0.25">
      <c r="A88" s="15">
        <v>50.2</v>
      </c>
      <c r="B88" s="12">
        <v>2</v>
      </c>
      <c r="C88" s="12">
        <v>2</v>
      </c>
    </row>
    <row r="89" spans="1:3" x14ac:dyDescent="0.25">
      <c r="A89" s="16">
        <v>52.1</v>
      </c>
      <c r="B89" s="12">
        <v>3</v>
      </c>
      <c r="C89" s="12">
        <v>2</v>
      </c>
    </row>
    <row r="90" spans="1:3" x14ac:dyDescent="0.25">
      <c r="A90" s="17">
        <v>53</v>
      </c>
      <c r="B90" s="12">
        <v>4</v>
      </c>
      <c r="C90" s="12">
        <v>2</v>
      </c>
    </row>
    <row r="91" spans="1:3" x14ac:dyDescent="0.25">
      <c r="A91" s="17">
        <v>53.65</v>
      </c>
      <c r="B91" s="12">
        <v>1</v>
      </c>
      <c r="C91" s="12">
        <v>2</v>
      </c>
    </row>
    <row r="92" spans="1:3" x14ac:dyDescent="0.25">
      <c r="A92" s="18">
        <v>57</v>
      </c>
      <c r="B92" s="19">
        <v>1</v>
      </c>
      <c r="C92" s="19">
        <v>3</v>
      </c>
    </row>
    <row r="93" spans="1:3" x14ac:dyDescent="0.25">
      <c r="A93" s="18">
        <v>57.4</v>
      </c>
      <c r="B93" s="20">
        <v>3</v>
      </c>
      <c r="C93" s="20">
        <v>2</v>
      </c>
    </row>
    <row r="94" spans="1:3" x14ac:dyDescent="0.25">
      <c r="A94" s="21">
        <v>62</v>
      </c>
      <c r="B94" s="19">
        <v>2</v>
      </c>
      <c r="C94" s="19">
        <v>3</v>
      </c>
    </row>
    <row r="95" spans="1:3" x14ac:dyDescent="0.25">
      <c r="A95" s="22">
        <v>65.2</v>
      </c>
      <c r="B95" s="19">
        <v>4</v>
      </c>
      <c r="C95" s="19">
        <v>3</v>
      </c>
    </row>
    <row r="96" spans="1:3" x14ac:dyDescent="0.25">
      <c r="A96" s="23">
        <v>68.400000000000006</v>
      </c>
      <c r="B96" s="19">
        <v>11</v>
      </c>
      <c r="C96" s="19">
        <v>3</v>
      </c>
    </row>
    <row r="97" spans="1:2" x14ac:dyDescent="0.25">
      <c r="A97" s="24"/>
      <c r="B97">
        <f>SUM(B75:B96)</f>
        <v>61</v>
      </c>
    </row>
  </sheetData>
  <mergeCells count="6">
    <mergeCell ref="B3:D3"/>
    <mergeCell ref="A19:D19"/>
    <mergeCell ref="A55:D55"/>
    <mergeCell ref="A37:D37"/>
    <mergeCell ref="A4:C4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Jasiok</cp:lastModifiedBy>
  <dcterms:created xsi:type="dcterms:W3CDTF">2023-01-23T12:53:03Z</dcterms:created>
  <dcterms:modified xsi:type="dcterms:W3CDTF">2023-01-23T13:23:32Z</dcterms:modified>
</cp:coreProperties>
</file>